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BERTO\OneDrive\Desktop\"/>
    </mc:Choice>
  </mc:AlternateContent>
  <bookViews>
    <workbookView xWindow="0" yWindow="0" windowWidth="20490" windowHeight="7650" tabRatio="500"/>
  </bookViews>
  <sheets>
    <sheet name="Foglio1" sheetId="1" r:id="rId1"/>
  </sheets>
  <calcPr calcId="162913"/>
  <fileRecoveryPr repairLoad="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4" i="1" l="1"/>
  <c r="D35" i="1" s="1"/>
  <c r="D36" i="1" l="1"/>
  <c r="D27" i="1"/>
  <c r="D8" i="1"/>
  <c r="D9" i="1"/>
  <c r="D19" i="1"/>
  <c r="D29" i="1" l="1"/>
  <c r="D37" i="1"/>
  <c r="D21" i="1"/>
  <c r="D28" i="1"/>
  <c r="D30" i="1" s="1"/>
  <c r="D31" i="1" s="1"/>
  <c r="D20" i="1"/>
  <c r="D10" i="1"/>
  <c r="D11" i="1" l="1"/>
  <c r="D13" i="1" s="1"/>
  <c r="D32" i="1"/>
  <c r="D22" i="1"/>
  <c r="D23" i="1" s="1"/>
  <c r="D24" i="1" s="1"/>
  <c r="D38" i="1"/>
  <c r="D39" i="1" s="1"/>
</calcChain>
</file>

<file path=xl/comments1.xml><?xml version="1.0" encoding="utf-8"?>
<comments xmlns="http://schemas.openxmlformats.org/spreadsheetml/2006/main">
  <authors>
    <author>Luigi Antonio Ciccarelli</author>
  </authors>
  <commentList>
    <comment ref="C1" authorId="0" shapeId="0">
      <text>
        <r>
          <rPr>
            <sz val="10"/>
            <rFont val="Arial"/>
            <family val="2"/>
          </rPr>
          <t>Cliccare sulla casella e inserire numero e anno della mediazione (es. 01/2024)</t>
        </r>
      </text>
    </comment>
    <comment ref="C3" authorId="0" shapeId="0">
      <text>
        <r>
          <rPr>
            <sz val="10"/>
            <rFont val="Arial"/>
            <family val="2"/>
          </rPr>
          <t>Cliccando sulla casella verde, apparirà una freccia a destra; cliccando sulla freccia si apre un menù a tendina; selezionare lo scaglione di valore determinato a norma degli artt. da 10 a 15 c.p.c.</t>
        </r>
      </text>
    </comment>
  </commentList>
</comments>
</file>

<file path=xl/sharedStrings.xml><?xml version="1.0" encoding="utf-8"?>
<sst xmlns="http://schemas.openxmlformats.org/spreadsheetml/2006/main" count="82" uniqueCount="51">
  <si>
    <t>MEDIAZIONE N.</t>
  </si>
  <si>
    <r>
      <rPr>
        <sz val="11"/>
        <color rgb="FF000000"/>
        <rFont val="Spranq eco sans"/>
        <charset val="1"/>
      </rPr>
      <t>SPESE DI AVVIO (</t>
    </r>
    <r>
      <rPr>
        <b/>
        <sz val="10"/>
        <color rgb="FFCC0000"/>
        <rFont val="Spranq eco sans"/>
        <charset val="1"/>
      </rPr>
      <t>art. 15, 3° comma, Reg.</t>
    </r>
    <r>
      <rPr>
        <sz val="11"/>
        <color rgb="FF000000"/>
        <rFont val="Spranq eco sans"/>
        <charset val="1"/>
      </rPr>
      <t>)</t>
    </r>
  </si>
  <si>
    <t>valore della lite</t>
  </si>
  <si>
    <t>importo</t>
  </si>
  <si>
    <t>VALORE</t>
  </si>
  <si>
    <t>indeterminato basso</t>
  </si>
  <si>
    <t>fino a € 1.000,00</t>
  </si>
  <si>
    <t>Da € 1.000,01 a € 50.000,00</t>
  </si>
  <si>
    <t>OBBLIGATORIA/DEMANDATA</t>
  </si>
  <si>
    <t>&gt; € 50.000,00 e indeterminato</t>
  </si>
  <si>
    <t>Indeterminato basso</t>
  </si>
  <si>
    <t>Spese e indennità dovute al deposito della domanda o dell’adesione</t>
  </si>
  <si>
    <t>Indeterminato medio</t>
  </si>
  <si>
    <t>Spese di avvio</t>
  </si>
  <si>
    <t>Indeterminato alto</t>
  </si>
  <si>
    <t>Indennità per il primo incontro</t>
  </si>
  <si>
    <t>Riduzione del 20%</t>
  </si>
  <si>
    <t>I.V.A. al 22%</t>
  </si>
  <si>
    <r>
      <rPr>
        <sz val="11"/>
        <color rgb="FF000000"/>
        <rFont val="Spranq eco sans"/>
        <charset val="1"/>
      </rPr>
      <t>INDENNITÀ DI PRIMO INCONTRO (</t>
    </r>
    <r>
      <rPr>
        <b/>
        <sz val="10"/>
        <color rgb="FFCC0000"/>
        <rFont val="Spranq eco sans"/>
        <charset val="1"/>
      </rPr>
      <t>art. 15, 4° comma, Reg.</t>
    </r>
    <r>
      <rPr>
        <sz val="11"/>
        <color rgb="FF000000"/>
        <rFont val="Spranq eco sans"/>
        <charset val="1"/>
      </rPr>
      <t xml:space="preserve"> )</t>
    </r>
  </si>
  <si>
    <t>Spese esenti</t>
  </si>
  <si>
    <t>TOTALE</t>
  </si>
  <si>
    <r>
      <rPr>
        <sz val="10"/>
        <color rgb="FF000000"/>
        <rFont val="Spranq eco sans"/>
        <charset val="1"/>
      </rPr>
      <t xml:space="preserve">≤ </t>
    </r>
    <r>
      <rPr>
        <sz val="7"/>
        <color rgb="FF000000"/>
        <rFont val="Spranq eco sans"/>
        <charset val="1"/>
      </rPr>
      <t>€ 1.000,00</t>
    </r>
  </si>
  <si>
    <t>&gt; € 50.000,00</t>
  </si>
  <si>
    <t>Ulteriori spese da sommare alle spese e indennità di avvio</t>
  </si>
  <si>
    <t>Accordo raggiunto al primo incontro</t>
  </si>
  <si>
    <t>Importo di cui all'allegato “A”, D.M. 150/2023 (valore minimo)</t>
  </si>
  <si>
    <t>Riduzione 20%</t>
  </si>
  <si>
    <t>A dedurre indennità di primo incontro ridotta del 20%</t>
  </si>
  <si>
    <r>
      <rPr>
        <sz val="11"/>
        <color rgb="FF000000"/>
        <rFont val="Spranq eco sans"/>
        <charset val="1"/>
      </rPr>
      <t>SPESE DI MEDIAZIONE (</t>
    </r>
    <r>
      <rPr>
        <b/>
        <sz val="10"/>
        <color rgb="FFCC0000"/>
        <rFont val="Spranq eco sans"/>
        <charset val="1"/>
      </rPr>
      <t>allegato A, D.M. 150/2023</t>
    </r>
    <r>
      <rPr>
        <sz val="11"/>
        <color rgb="FF000000"/>
        <rFont val="Spranq eco sans"/>
        <charset val="1"/>
      </rPr>
      <t>)</t>
    </r>
  </si>
  <si>
    <t>Aumento del 10% per accordo al primo incontro</t>
  </si>
  <si>
    <t>minimi</t>
  </si>
  <si>
    <t>massimi</t>
  </si>
  <si>
    <t>Da € 1.000,01 a € 5.000,00</t>
  </si>
  <si>
    <t>Da € 5.000,01 a € 10.000,00</t>
  </si>
  <si>
    <t>Accordo raggiunto ad incontro successivo</t>
  </si>
  <si>
    <t>Da € 10.000,01 a € 25.000,00</t>
  </si>
  <si>
    <t>Da € 25.000,01 a € 50.000,00</t>
  </si>
  <si>
    <t>Da € 50.000,01 a € 150.000,00 e indeterminabile</t>
  </si>
  <si>
    <t>Da € 150.000,01 a € 250.000,00</t>
  </si>
  <si>
    <t>Aumento del 25% per accordo ad incontro successivo</t>
  </si>
  <si>
    <t>Da € 250.000,01 a € 500.000,00</t>
  </si>
  <si>
    <t>Da € 500.000,01 a € 1.500.000,00</t>
  </si>
  <si>
    <t>Da € 1.500.000,01 a € 2.500.000,00</t>
  </si>
  <si>
    <t>Da € 2.500.000,01 a € 5.000.000,00</t>
  </si>
  <si>
    <t>Mancato accordo ad incontro successivo</t>
  </si>
  <si>
    <t>Da € 5.000.000,01</t>
  </si>
  <si>
    <t>Indeterminabile</t>
  </si>
  <si>
    <t>indeterminato medio</t>
  </si>
  <si>
    <t>indeterminato alto</t>
  </si>
  <si>
    <t>Da € 50.000,01 a € 150.000,00</t>
  </si>
  <si>
    <t>Foglio di calcolo elaborato dall'Avv. Luigi Antonio Ciccarelli del foro di Lanciano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</si>
</sst>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410]\ #,##0.00;[Red]\-[$€-410]\ #,##0.00"/>
  </numFmts>
  <fonts count="14">
    <font>
      <sz val="11"/>
      <color rgb="FF000000"/>
      <name val="Aptos Narrow"/>
      <charset val="1"/>
    </font>
    <font>
      <b/>
      <sz val="12"/>
      <color rgb="FF000000"/>
      <name val="Spranq eco sans"/>
      <family val="2"/>
      <charset val="1"/>
    </font>
    <font>
      <sz val="11"/>
      <color rgb="FF000000"/>
      <name val="Spranq eco sans"/>
      <family val="2"/>
      <charset val="1"/>
    </font>
    <font>
      <sz val="11"/>
      <color rgb="FF000000"/>
      <name val="Spranq eco sans"/>
      <charset val="1"/>
    </font>
    <font>
      <b/>
      <sz val="10"/>
      <color rgb="FFCC0000"/>
      <name val="Spranq eco sans"/>
      <charset val="1"/>
    </font>
    <font>
      <b/>
      <sz val="11"/>
      <color rgb="FF000000"/>
      <name val="Spranq eco sans"/>
      <charset val="1"/>
    </font>
    <font>
      <sz val="7"/>
      <color rgb="FF000000"/>
      <name val="Spranq eco sans"/>
      <charset val="1"/>
    </font>
    <font>
      <sz val="11"/>
      <color rgb="FFFFFFFF"/>
      <name val="Spranq eco sans"/>
      <family val="2"/>
      <charset val="1"/>
    </font>
    <font>
      <b/>
      <sz val="14"/>
      <color rgb="FF000000"/>
      <name val="Spranq eco sans"/>
      <family val="2"/>
      <charset val="1"/>
    </font>
    <font>
      <b/>
      <sz val="10"/>
      <color rgb="FF000000"/>
      <name val="Spranq eco sans"/>
      <family val="2"/>
      <charset val="1"/>
    </font>
    <font>
      <sz val="10"/>
      <color rgb="FF000000"/>
      <name val="Spranq eco sans"/>
      <family val="2"/>
      <charset val="1"/>
    </font>
    <font>
      <sz val="10"/>
      <color rgb="FF000000"/>
      <name val="Spranq eco sans"/>
      <charset val="1"/>
    </font>
    <font>
      <sz val="11"/>
      <color rgb="FFFFFFFF"/>
      <name val="Aptos Narrow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CCFF"/>
        <bgColor rgb="FF33CCCC"/>
      </patternFill>
    </fill>
    <fill>
      <patternFill patternType="solid">
        <fgColor rgb="FF99FF66"/>
        <bgColor rgb="FF99CC00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164" fontId="0" fillId="0" borderId="0" xfId="0" applyNumberFormat="1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2" fillId="2" borderId="0" xfId="0" applyFont="1" applyFill="1" applyAlignment="1" applyProtection="1">
      <alignment horizontal="center"/>
    </xf>
    <xf numFmtId="164" fontId="2" fillId="0" borderId="0" xfId="0" applyNumberFormat="1" applyFont="1" applyAlignment="1" applyProtection="1">
      <alignment horizontal="left"/>
    </xf>
    <xf numFmtId="0" fontId="3" fillId="0" borderId="0" xfId="0" applyFont="1" applyAlignment="1" applyProtection="1"/>
    <xf numFmtId="164" fontId="3" fillId="0" borderId="0" xfId="0" applyNumberFormat="1" applyFont="1" applyAlignment="1" applyProtection="1"/>
    <xf numFmtId="164" fontId="2" fillId="0" borderId="0" xfId="0" applyNumberFormat="1" applyFont="1" applyAlignment="1" applyProtection="1"/>
    <xf numFmtId="0" fontId="5" fillId="0" borderId="1" xfId="0" applyFont="1" applyBorder="1" applyAlignment="1" applyProtection="1"/>
    <xf numFmtId="164" fontId="5" fillId="0" borderId="2" xfId="0" applyNumberFormat="1" applyFont="1" applyBorder="1" applyAlignment="1" applyProtection="1"/>
    <xf numFmtId="0" fontId="5" fillId="0" borderId="0" xfId="0" applyFont="1" applyAlignment="1" applyProtection="1"/>
    <xf numFmtId="164" fontId="5" fillId="0" borderId="0" xfId="0" applyNumberFormat="1" applyFont="1" applyAlignment="1" applyProtection="1"/>
    <xf numFmtId="0" fontId="2" fillId="0" borderId="3" xfId="0" applyFont="1" applyBorder="1" applyAlignment="1" applyProtection="1">
      <alignment horizontal="right"/>
    </xf>
    <xf numFmtId="164" fontId="2" fillId="3" borderId="4" xfId="0" applyNumberFormat="1" applyFont="1" applyFill="1" applyBorder="1" applyAlignment="1" applyProtection="1"/>
    <xf numFmtId="0" fontId="6" fillId="0" borderId="5" xfId="0" applyFont="1" applyBorder="1" applyAlignment="1" applyProtection="1"/>
    <xf numFmtId="164" fontId="3" fillId="0" borderId="3" xfId="0" applyNumberFormat="1" applyFont="1" applyBorder="1" applyAlignment="1" applyProtection="1"/>
    <xf numFmtId="0" fontId="6" fillId="0" borderId="0" xfId="0" applyFont="1" applyAlignment="1" applyProtection="1"/>
    <xf numFmtId="0" fontId="7" fillId="0" borderId="0" xfId="0" applyFont="1" applyAlignment="1" applyProtection="1"/>
    <xf numFmtId="0" fontId="8" fillId="4" borderId="0" xfId="0" applyFont="1" applyFill="1" applyAlignment="1" applyProtection="1"/>
    <xf numFmtId="0" fontId="2" fillId="4" borderId="0" xfId="0" applyFont="1" applyFill="1" applyAlignment="1" applyProtection="1"/>
    <xf numFmtId="0" fontId="9" fillId="0" borderId="1" xfId="0" applyFont="1" applyBorder="1" applyAlignment="1" applyProtection="1"/>
    <xf numFmtId="164" fontId="10" fillId="0" borderId="1" xfId="0" applyNumberFormat="1" applyFont="1" applyBorder="1" applyAlignment="1" applyProtection="1"/>
    <xf numFmtId="0" fontId="10" fillId="0" borderId="1" xfId="0" applyFont="1" applyBorder="1" applyAlignment="1" applyProtection="1"/>
    <xf numFmtId="164" fontId="10" fillId="0" borderId="2" xfId="0" applyNumberFormat="1" applyFont="1" applyBorder="1" applyAlignment="1" applyProtection="1"/>
    <xf numFmtId="0" fontId="10" fillId="0" borderId="5" xfId="0" applyFont="1" applyBorder="1" applyAlignment="1" applyProtection="1"/>
    <xf numFmtId="164" fontId="10" fillId="0" borderId="3" xfId="0" applyNumberFormat="1" applyFont="1" applyBorder="1" applyAlignme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horizontal="right"/>
    </xf>
    <xf numFmtId="164" fontId="9" fillId="0" borderId="6" xfId="0" applyNumberFormat="1" applyFont="1" applyBorder="1" applyAlignment="1" applyProtection="1"/>
    <xf numFmtId="0" fontId="11" fillId="0" borderId="5" xfId="0" applyFont="1" applyBorder="1" applyAlignment="1" applyProtection="1"/>
    <xf numFmtId="164" fontId="9" fillId="0" borderId="0" xfId="0" applyNumberFormat="1" applyFont="1" applyAlignment="1" applyProtection="1"/>
    <xf numFmtId="0" fontId="9" fillId="0" borderId="0" xfId="0" applyFont="1" applyAlignment="1" applyProtection="1"/>
    <xf numFmtId="164" fontId="9" fillId="0" borderId="1" xfId="0" applyNumberFormat="1" applyFont="1" applyBorder="1" applyAlignment="1" applyProtection="1"/>
    <xf numFmtId="164" fontId="5" fillId="0" borderId="6" xfId="0" applyNumberFormat="1" applyFont="1" applyBorder="1" applyAlignment="1" applyProtection="1"/>
    <xf numFmtId="164" fontId="10" fillId="0" borderId="6" xfId="0" applyNumberFormat="1" applyFont="1" applyBorder="1" applyAlignment="1" applyProtection="1"/>
    <xf numFmtId="10" fontId="3" fillId="0" borderId="0" xfId="0" applyNumberFormat="1" applyFont="1" applyAlignment="1" applyProtection="1"/>
    <xf numFmtId="164" fontId="10" fillId="0" borderId="0" xfId="0" applyNumberFormat="1" applyFont="1" applyAlignment="1" applyProtection="1"/>
    <xf numFmtId="10" fontId="3" fillId="0" borderId="3" xfId="0" applyNumberFormat="1" applyFont="1" applyBorder="1" applyAlignment="1" applyProtection="1"/>
    <xf numFmtId="164" fontId="3" fillId="0" borderId="6" xfId="0" applyNumberFormat="1" applyFont="1" applyBorder="1" applyAlignment="1" applyProtection="1"/>
    <xf numFmtId="0" fontId="0" fillId="0" borderId="0" xfId="0" applyFont="1" applyAlignment="1" applyProtection="1"/>
    <xf numFmtId="0" fontId="12" fillId="0" borderId="0" xfId="0" applyFont="1" applyAlignment="1" applyProtection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70"/>
  <sheetViews>
    <sheetView tabSelected="1" topLeftCell="A25" zoomScale="120" zoomScaleNormal="120" workbookViewId="0">
      <selection activeCell="F39" sqref="F39"/>
    </sheetView>
  </sheetViews>
  <sheetFormatPr defaultColWidth="6.875" defaultRowHeight="14.25"/>
  <cols>
    <col min="1" max="2" width="9.125" style="1" customWidth="1"/>
    <col min="3" max="3" width="33.5" style="1" customWidth="1"/>
    <col min="4" max="4" width="10.125" style="2" customWidth="1"/>
    <col min="5" max="5" width="3.5" style="1" customWidth="1"/>
    <col min="6" max="6" width="37.5" style="1" customWidth="1"/>
    <col min="7" max="7" width="9.125" style="2" customWidth="1"/>
    <col min="8" max="8" width="10.75" style="2" customWidth="1"/>
    <col min="9" max="9" width="37.5" style="1" customWidth="1"/>
    <col min="10" max="10" width="8.875" style="1" customWidth="1"/>
    <col min="11" max="11" width="9.875" style="1" customWidth="1"/>
    <col min="12" max="12" width="37.5" style="1" customWidth="1"/>
    <col min="16384" max="16384" width="9.125" style="1" customWidth="1"/>
  </cols>
  <sheetData>
    <row r="1" spans="1:11" ht="15.75">
      <c r="A1" s="3" t="s">
        <v>0</v>
      </c>
      <c r="B1" s="4"/>
      <c r="C1" s="5"/>
      <c r="D1" s="6"/>
      <c r="E1" s="7"/>
      <c r="F1" s="7" t="s">
        <v>1</v>
      </c>
      <c r="G1" s="8"/>
      <c r="H1" s="8"/>
      <c r="I1" s="7"/>
      <c r="J1" s="8"/>
      <c r="K1" s="8"/>
    </row>
    <row r="2" spans="1:11" ht="15">
      <c r="A2" s="4"/>
      <c r="B2" s="4"/>
      <c r="C2" s="4"/>
      <c r="D2" s="9"/>
      <c r="E2" s="7"/>
      <c r="F2" s="10" t="s">
        <v>2</v>
      </c>
      <c r="G2" s="11" t="s">
        <v>3</v>
      </c>
      <c r="H2" s="8"/>
      <c r="I2" s="12"/>
      <c r="J2" s="13"/>
      <c r="K2" s="8"/>
    </row>
    <row r="3" spans="1:11">
      <c r="A3" s="4"/>
      <c r="B3" s="14" t="s">
        <v>4</v>
      </c>
      <c r="C3" s="15" t="s">
        <v>5</v>
      </c>
      <c r="D3" s="9"/>
      <c r="E3" s="7"/>
      <c r="F3" s="16" t="s">
        <v>6</v>
      </c>
      <c r="G3" s="17">
        <v>40</v>
      </c>
      <c r="H3" s="8"/>
      <c r="I3" s="18"/>
      <c r="J3" s="8"/>
      <c r="K3" s="8"/>
    </row>
    <row r="4" spans="1:11">
      <c r="A4" s="4"/>
      <c r="B4" s="4"/>
      <c r="C4" s="19" t="str">
        <f>IF(C3="fino a € 1.000,00",1000, IF(C3="Da € 1.000,01 a € 5.000,00", 1000.01, IF(C3="Da € 5.000,01 a € 10.000,00",5000.01,  IF(C3="Da € 10.000,01 a € 25.000,00", 10000.01, IF(C3="Da € 25.000,01 a € 50.000,00",25000.01,  IF(C3="Da € 50.000,01 a € 150.000,00", 50000.01, IF(C3="Da € 150.000,01 a € 250.000,00",150000.01, IF(C3="Da € 250.000,01 a € 500.000,00", 250000.01, IF(C3="Da € 500.000,01 a € 1.500.000,00",500000.01, IF(C3="Da € 1.500.000,01 a € 2.500.000,00", 1500000.01, IF(C3="Da € 2.500.000,01 a € 5.000.000,00",2500000.01, IF(C3="indeterminato basso","indeterminato basso", IF(C3="indeterminato medio","indeterminato medio", IF(C3="indeterminato alto","indeterminato alto",C3))))))))))))))</f>
        <v>indeterminato basso</v>
      </c>
      <c r="D4" s="9"/>
      <c r="E4" s="7"/>
      <c r="F4" s="16" t="s">
        <v>7</v>
      </c>
      <c r="G4" s="17">
        <v>75</v>
      </c>
      <c r="H4" s="8"/>
      <c r="I4" s="18"/>
      <c r="J4" s="8"/>
      <c r="K4" s="8"/>
    </row>
    <row r="5" spans="1:11" ht="18">
      <c r="A5" s="20" t="s">
        <v>8</v>
      </c>
      <c r="B5" s="21"/>
      <c r="C5" s="21"/>
      <c r="D5" s="9"/>
      <c r="E5" s="7"/>
      <c r="F5" s="16" t="s">
        <v>9</v>
      </c>
      <c r="G5" s="17">
        <v>110</v>
      </c>
      <c r="H5" s="8"/>
      <c r="I5" s="18"/>
      <c r="J5" s="8"/>
      <c r="K5" s="8"/>
    </row>
    <row r="6" spans="1:11">
      <c r="A6" s="4"/>
      <c r="B6" s="4"/>
      <c r="C6" s="4"/>
      <c r="D6" s="9"/>
      <c r="E6" s="7"/>
      <c r="F6" s="16" t="s">
        <v>10</v>
      </c>
      <c r="G6" s="17">
        <v>110</v>
      </c>
      <c r="H6" s="8"/>
      <c r="I6" s="7"/>
      <c r="J6" s="8"/>
      <c r="K6" s="8"/>
    </row>
    <row r="7" spans="1:11">
      <c r="A7" s="22" t="s">
        <v>11</v>
      </c>
      <c r="B7" s="22"/>
      <c r="C7" s="22"/>
      <c r="D7" s="23"/>
      <c r="E7" s="7"/>
      <c r="F7" s="16" t="s">
        <v>12</v>
      </c>
      <c r="G7" s="17">
        <v>110</v>
      </c>
      <c r="H7" s="8"/>
      <c r="I7" s="7"/>
      <c r="J7" s="8"/>
      <c r="K7" s="8"/>
    </row>
    <row r="8" spans="1:11">
      <c r="A8" s="24" t="s">
        <v>13</v>
      </c>
      <c r="B8" s="24"/>
      <c r="C8" s="24"/>
      <c r="D8" s="25">
        <f>IF(C4="indeterminato basso",110,IF(C4="indeterminato medio",110,IF(C4="indeterminato alto",110,IF(C4&lt;1000.01,40,IF(AND(C4&gt;=1000.01,C4&lt;50000.01),75,IF(AND(C4&gt;=50000.01),110))))))</f>
        <v>110</v>
      </c>
      <c r="E8" s="7"/>
      <c r="F8" s="16" t="s">
        <v>14</v>
      </c>
      <c r="G8" s="17">
        <v>110</v>
      </c>
      <c r="H8" s="1"/>
      <c r="I8" s="7"/>
      <c r="J8" s="8"/>
      <c r="K8" s="8"/>
    </row>
    <row r="9" spans="1:11" ht="15">
      <c r="A9" s="26" t="s">
        <v>15</v>
      </c>
      <c r="B9" s="26"/>
      <c r="C9" s="26"/>
      <c r="D9" s="27">
        <f>IF(C4="indeterminato basso",60,IF(C4="indeterminato medio",120,IF(C4="indeterminato alto",170,IF(C4&lt;1000.01,60,IF(AND(C4&gt;=1000.01,C4&lt;50000.01),120,IF(AND(C4&gt;=50000.01),170))))))</f>
        <v>60</v>
      </c>
      <c r="E9" s="7"/>
      <c r="H9" s="1"/>
      <c r="I9" s="12"/>
      <c r="J9" s="13"/>
      <c r="K9" s="8"/>
    </row>
    <row r="10" spans="1:11" ht="15">
      <c r="A10" s="26" t="s">
        <v>16</v>
      </c>
      <c r="B10" s="26"/>
      <c r="C10" s="26"/>
      <c r="D10" s="27">
        <f>-(D8+D9)*20%</f>
        <v>-34</v>
      </c>
      <c r="E10" s="7"/>
      <c r="H10" s="1"/>
      <c r="I10" s="12"/>
      <c r="J10" s="13"/>
      <c r="K10" s="8"/>
    </row>
    <row r="11" spans="1:11">
      <c r="A11" s="26" t="s">
        <v>17</v>
      </c>
      <c r="B11" s="26"/>
      <c r="C11" s="26"/>
      <c r="D11" s="27">
        <f>(D8+D9+D10)*22%</f>
        <v>29.92</v>
      </c>
      <c r="E11" s="7"/>
      <c r="F11" s="7" t="s">
        <v>18</v>
      </c>
      <c r="G11" s="8"/>
      <c r="H11" s="1"/>
      <c r="I11" s="18"/>
      <c r="J11" s="8"/>
      <c r="K11" s="8"/>
    </row>
    <row r="12" spans="1:11" ht="15">
      <c r="A12" s="26" t="s">
        <v>19</v>
      </c>
      <c r="B12" s="26"/>
      <c r="C12" s="26"/>
      <c r="D12" s="27">
        <v>0</v>
      </c>
      <c r="E12" s="7"/>
      <c r="F12" s="10" t="s">
        <v>2</v>
      </c>
      <c r="G12" s="11" t="s">
        <v>3</v>
      </c>
      <c r="H12" s="1"/>
      <c r="I12" s="18"/>
      <c r="J12" s="8"/>
      <c r="K12" s="8"/>
    </row>
    <row r="13" spans="1:11">
      <c r="A13" s="28"/>
      <c r="B13" s="28"/>
      <c r="C13" s="29" t="s">
        <v>20</v>
      </c>
      <c r="D13" s="30">
        <f>SUM(D8:D11)</f>
        <v>165.92000000000002</v>
      </c>
      <c r="E13" s="7"/>
      <c r="F13" s="31" t="s">
        <v>21</v>
      </c>
      <c r="G13" s="17">
        <v>60</v>
      </c>
      <c r="H13" s="1"/>
      <c r="I13" s="18"/>
      <c r="J13" s="8"/>
      <c r="K13" s="8"/>
    </row>
    <row r="14" spans="1:11">
      <c r="A14" s="28"/>
      <c r="B14" s="28"/>
      <c r="C14" s="28"/>
      <c r="D14" s="32"/>
      <c r="E14" s="7"/>
      <c r="F14" s="16" t="s">
        <v>7</v>
      </c>
      <c r="G14" s="17">
        <v>120</v>
      </c>
      <c r="H14" s="1"/>
      <c r="I14" s="18"/>
      <c r="J14" s="8"/>
      <c r="K14" s="8"/>
    </row>
    <row r="15" spans="1:11">
      <c r="A15" s="28"/>
      <c r="B15" s="28"/>
      <c r="C15" s="28"/>
      <c r="D15" s="28"/>
      <c r="E15" s="7"/>
      <c r="F15" s="16" t="s">
        <v>22</v>
      </c>
      <c r="G15" s="17">
        <v>170</v>
      </c>
      <c r="H15" s="8"/>
      <c r="I15" s="18"/>
      <c r="J15" s="8"/>
      <c r="K15" s="8"/>
    </row>
    <row r="16" spans="1:11">
      <c r="A16" s="33" t="s">
        <v>23</v>
      </c>
      <c r="B16" s="28"/>
      <c r="C16" s="28"/>
      <c r="D16" s="32"/>
      <c r="E16" s="7"/>
      <c r="F16" s="16" t="s">
        <v>10</v>
      </c>
      <c r="G16" s="17">
        <v>60</v>
      </c>
      <c r="H16" s="8"/>
      <c r="I16" s="18"/>
      <c r="J16" s="8"/>
      <c r="K16" s="8"/>
    </row>
    <row r="17" spans="1:11">
      <c r="A17" s="33"/>
      <c r="B17" s="28"/>
      <c r="C17" s="28"/>
      <c r="D17" s="32"/>
      <c r="E17" s="7"/>
      <c r="F17" s="16" t="s">
        <v>12</v>
      </c>
      <c r="G17" s="17">
        <v>120</v>
      </c>
      <c r="H17" s="8"/>
      <c r="I17" s="18"/>
      <c r="J17" s="8"/>
      <c r="K17" s="8"/>
    </row>
    <row r="18" spans="1:11">
      <c r="A18" s="22" t="s">
        <v>24</v>
      </c>
      <c r="B18" s="22"/>
      <c r="C18" s="22"/>
      <c r="D18" s="34"/>
      <c r="E18" s="7"/>
      <c r="F18" s="16" t="s">
        <v>14</v>
      </c>
      <c r="G18" s="17">
        <v>170</v>
      </c>
      <c r="H18" s="8"/>
      <c r="I18" s="18"/>
      <c r="J18" s="8"/>
      <c r="K18" s="8"/>
    </row>
    <row r="19" spans="1:11">
      <c r="A19" s="24" t="s">
        <v>25</v>
      </c>
      <c r="B19" s="24"/>
      <c r="C19" s="24"/>
      <c r="D19" s="25">
        <f>IF(C4="indeterminato basso",1200,IF(C4="indeterminato medio",1200,IF(C4="indeterminato alto",1200,IF(C4&lt;=1000,80,IF(AND(C4&gt;1000,C4&lt;=5000),160,IF(AND(C4&gt;5000,C4&lt;=10000),290,IF(AND(C4&gt;10000,C4&lt;=25000),440,IF(AND(C4&gt;25000,C4&lt;=50000),720,IF(AND(C4&gt;50000,C4&lt;=150000),1200,IF(AND(C4&gt;150000,C4&lt;=250000),1500,IF(AND(C4&gt;250000,C4&lt;=500000),2500,IF(AND(C4&gt;500000,C4&lt;=1500000),3900,IF(AND(C4&gt;1500000,C4&lt;=2500000),4600,IF(AND(C4&gt;2500000,C4&lt;=5000000),6500,IF(AND(C4&gt;5000000),0.2%*C4)))))))))))))))</f>
        <v>1200</v>
      </c>
      <c r="E19" s="7"/>
      <c r="G19" s="1"/>
      <c r="H19" s="8"/>
      <c r="I19" s="18"/>
      <c r="J19" s="8"/>
      <c r="K19" s="8"/>
    </row>
    <row r="20" spans="1:11">
      <c r="A20" s="26" t="s">
        <v>26</v>
      </c>
      <c r="B20" s="26"/>
      <c r="C20" s="26"/>
      <c r="D20" s="27">
        <f>-D19*20%</f>
        <v>-240</v>
      </c>
      <c r="E20" s="7"/>
      <c r="G20" s="1"/>
      <c r="H20" s="8"/>
      <c r="I20" s="18"/>
      <c r="J20" s="8"/>
      <c r="K20" s="8"/>
    </row>
    <row r="21" spans="1:11" ht="15">
      <c r="A21" s="26" t="s">
        <v>27</v>
      </c>
      <c r="B21" s="26"/>
      <c r="C21" s="26"/>
      <c r="D21" s="27">
        <f>-(D9-(D9*20%))</f>
        <v>-48</v>
      </c>
      <c r="E21" s="7"/>
      <c r="F21" s="7" t="s">
        <v>28</v>
      </c>
      <c r="G21" s="8"/>
      <c r="H21" s="8"/>
      <c r="I21" s="12"/>
      <c r="J21" s="13"/>
      <c r="K21" s="13"/>
    </row>
    <row r="22" spans="1:11" ht="15">
      <c r="A22" s="26" t="s">
        <v>29</v>
      </c>
      <c r="B22" s="26"/>
      <c r="C22" s="26"/>
      <c r="D22" s="27">
        <f>(D19+D20+D21)*10%</f>
        <v>91.2</v>
      </c>
      <c r="E22" s="7"/>
      <c r="F22" s="12" t="s">
        <v>2</v>
      </c>
      <c r="G22" s="35" t="s">
        <v>30</v>
      </c>
      <c r="H22" s="35" t="s">
        <v>31</v>
      </c>
      <c r="I22" s="18"/>
      <c r="J22" s="8"/>
      <c r="K22" s="8"/>
    </row>
    <row r="23" spans="1:11">
      <c r="A23" s="26" t="s">
        <v>17</v>
      </c>
      <c r="B23" s="26"/>
      <c r="C23" s="26"/>
      <c r="D23" s="27">
        <f>(D19+D20+D21+D22)*22%</f>
        <v>220.70400000000001</v>
      </c>
      <c r="E23" s="7"/>
      <c r="F23" s="16" t="s">
        <v>6</v>
      </c>
      <c r="G23" s="17">
        <v>80</v>
      </c>
      <c r="H23" s="17">
        <v>160</v>
      </c>
      <c r="I23" s="18"/>
      <c r="J23" s="8"/>
      <c r="K23" s="8"/>
    </row>
    <row r="24" spans="1:11">
      <c r="A24" s="28"/>
      <c r="B24" s="28"/>
      <c r="C24" s="29" t="s">
        <v>20</v>
      </c>
      <c r="D24" s="30">
        <f>SUM(D19:D23)</f>
        <v>1223.904</v>
      </c>
      <c r="E24" s="7"/>
      <c r="F24" s="16" t="s">
        <v>32</v>
      </c>
      <c r="G24" s="17">
        <v>160</v>
      </c>
      <c r="H24" s="17">
        <v>290</v>
      </c>
      <c r="I24" s="18"/>
      <c r="J24" s="8"/>
      <c r="K24" s="8"/>
    </row>
    <row r="25" spans="1:11">
      <c r="A25" s="28"/>
      <c r="B25" s="28"/>
      <c r="C25" s="28"/>
      <c r="D25" s="28"/>
      <c r="E25" s="7"/>
      <c r="F25" s="16" t="s">
        <v>33</v>
      </c>
      <c r="G25" s="17">
        <v>290</v>
      </c>
      <c r="H25" s="17">
        <v>440</v>
      </c>
      <c r="I25" s="18"/>
      <c r="J25" s="8"/>
      <c r="K25" s="8"/>
    </row>
    <row r="26" spans="1:11">
      <c r="A26" s="22" t="s">
        <v>34</v>
      </c>
      <c r="B26" s="24"/>
      <c r="C26" s="24"/>
      <c r="D26" s="24"/>
      <c r="E26" s="7"/>
      <c r="F26" s="16" t="s">
        <v>35</v>
      </c>
      <c r="G26" s="17">
        <v>440</v>
      </c>
      <c r="H26" s="17">
        <v>720</v>
      </c>
      <c r="I26" s="18"/>
      <c r="J26" s="8"/>
      <c r="K26" s="8"/>
    </row>
    <row r="27" spans="1:11">
      <c r="A27" s="24" t="s">
        <v>25</v>
      </c>
      <c r="B27" s="24"/>
      <c r="C27" s="24"/>
      <c r="D27" s="36">
        <f>IF(C4="indeterminato basso",1200,IF(C4="indeterminato medio",1200,IF(C4="indeterminato alto",1200,IF(C4&lt;=1000,80,IF(AND(C4&gt;1000,C4&lt;=5000),160,IF(AND(C4&gt;5000,C4&lt;=10000),290,IF(AND(C4&gt;10000,C4&lt;=25000),440,IF(AND(C4&gt;25000,C4&lt;=50000),720,IF(AND(C4&gt;50000,C4&lt;=150000),1200,IF(AND(C4&gt;150000,C4&lt;=250000),1500,IF(AND(C4&gt;250000,C4&lt;=500000),2500,IF(AND(C4&gt;500000,C4&lt;=1500000),3900,IF(AND(C4&gt;1500000,C4&lt;=2500000),4600,IF(AND(C4&gt;2500000,C4&lt;=5000000),6500,IF(AND(C4&gt;5000000),0.2%*C4)))))))))))))))</f>
        <v>1200</v>
      </c>
      <c r="E27" s="7"/>
      <c r="F27" s="16" t="s">
        <v>36</v>
      </c>
      <c r="G27" s="17">
        <v>720</v>
      </c>
      <c r="H27" s="17">
        <v>1200</v>
      </c>
      <c r="I27" s="18"/>
      <c r="J27" s="8"/>
      <c r="K27" s="8"/>
    </row>
    <row r="28" spans="1:11">
      <c r="A28" s="26" t="s">
        <v>26</v>
      </c>
      <c r="B28" s="26"/>
      <c r="C28" s="26"/>
      <c r="D28" s="27">
        <f>-D27*20%</f>
        <v>-240</v>
      </c>
      <c r="E28" s="7"/>
      <c r="F28" s="16" t="s">
        <v>37</v>
      </c>
      <c r="G28" s="17">
        <v>1200</v>
      </c>
      <c r="H28" s="17">
        <v>1500</v>
      </c>
      <c r="I28" s="18"/>
      <c r="J28" s="8"/>
      <c r="K28" s="8"/>
    </row>
    <row r="29" spans="1:11">
      <c r="A29" s="26" t="s">
        <v>27</v>
      </c>
      <c r="B29" s="26"/>
      <c r="C29" s="26"/>
      <c r="D29" s="27">
        <f>-(D9-(D9*20%))</f>
        <v>-48</v>
      </c>
      <c r="E29" s="7"/>
      <c r="F29" s="16" t="s">
        <v>38</v>
      </c>
      <c r="G29" s="17">
        <v>1500</v>
      </c>
      <c r="H29" s="17">
        <v>2500</v>
      </c>
      <c r="I29" s="18"/>
      <c r="J29" s="8"/>
      <c r="K29" s="8"/>
    </row>
    <row r="30" spans="1:11">
      <c r="A30" s="26" t="s">
        <v>39</v>
      </c>
      <c r="B30" s="26"/>
      <c r="C30" s="26"/>
      <c r="D30" s="27">
        <f>(D27+D28+D29)*25%</f>
        <v>228</v>
      </c>
      <c r="E30" s="7"/>
      <c r="F30" s="16" t="s">
        <v>40</v>
      </c>
      <c r="G30" s="17">
        <v>2500</v>
      </c>
      <c r="H30" s="17">
        <v>3900</v>
      </c>
      <c r="I30" s="18"/>
      <c r="J30" s="8"/>
      <c r="K30" s="8"/>
    </row>
    <row r="31" spans="1:11">
      <c r="A31" s="26" t="s">
        <v>17</v>
      </c>
      <c r="B31" s="26"/>
      <c r="C31" s="26"/>
      <c r="D31" s="27">
        <f>(D27+D28+D29+D30)*22%</f>
        <v>250.8</v>
      </c>
      <c r="E31" s="7"/>
      <c r="F31" s="16" t="s">
        <v>41</v>
      </c>
      <c r="G31" s="17">
        <v>3900</v>
      </c>
      <c r="H31" s="17">
        <v>4600</v>
      </c>
      <c r="I31" s="18"/>
      <c r="J31" s="37"/>
      <c r="K31" s="37"/>
    </row>
    <row r="32" spans="1:11">
      <c r="A32" s="28"/>
      <c r="B32" s="28"/>
      <c r="C32" s="29" t="s">
        <v>20</v>
      </c>
      <c r="D32" s="30">
        <f>SUM(D27:D31)</f>
        <v>1390.8</v>
      </c>
      <c r="E32" s="7"/>
      <c r="F32" s="16" t="s">
        <v>42</v>
      </c>
      <c r="G32" s="17">
        <v>4600</v>
      </c>
      <c r="H32" s="17">
        <v>6500</v>
      </c>
      <c r="I32" s="18"/>
      <c r="J32" s="8"/>
      <c r="K32" s="8"/>
    </row>
    <row r="33" spans="1:8">
      <c r="A33" s="28"/>
      <c r="B33" s="28"/>
      <c r="C33" s="28"/>
      <c r="D33" s="38"/>
      <c r="E33" s="7"/>
      <c r="F33" s="16" t="s">
        <v>43</v>
      </c>
      <c r="G33" s="17">
        <v>6500</v>
      </c>
      <c r="H33" s="17">
        <v>10000</v>
      </c>
    </row>
    <row r="34" spans="1:8">
      <c r="A34" s="22" t="s">
        <v>44</v>
      </c>
      <c r="B34" s="24"/>
      <c r="C34" s="24"/>
      <c r="D34" s="24"/>
      <c r="E34" s="7"/>
      <c r="F34" s="16" t="s">
        <v>45</v>
      </c>
      <c r="G34" s="39">
        <v>2E-3</v>
      </c>
      <c r="H34" s="39">
        <v>3.0000000000000001E-3</v>
      </c>
    </row>
    <row r="35" spans="1:8">
      <c r="A35" s="24" t="s">
        <v>25</v>
      </c>
      <c r="B35" s="24"/>
      <c r="C35" s="24"/>
      <c r="D35" s="25">
        <f>IF(C4="indeterminato basso",1200,IF(C4="indeterminato medio",1200,IF(C4="indeterminato alto",1200,IF(C4&lt;=1000,80,IF(AND(C4&gt;1000,C4&lt;=5000),160,IF(AND(C4&gt;5000,C4&lt;=10000),290,IF(AND(C4&gt;10000,C4&lt;=25000),440,IF(AND(C4&gt;25000,C4&lt;=50000),720,IF(AND(C4&gt;50000,C4&lt;=150000),1200,IF(AND(C4&gt;150000,C4&lt;=250000),1500,IF(AND(C4&gt;250000,C4&lt;=500000),2500,IF(AND(C4&gt;500000,C4&lt;=1500000),3900,IF(AND(C4&gt;1500000,C4&lt;=2500000),4600,IF(AND(C4&gt;2500000,C4&lt;=5000000),6500,IF(AND(C4&gt;5000000),0.2%*C4)))))))))))))))</f>
        <v>1200</v>
      </c>
      <c r="E35" s="7"/>
      <c r="F35" s="18" t="s">
        <v>46</v>
      </c>
      <c r="G35" s="40">
        <v>1200</v>
      </c>
      <c r="H35" s="40">
        <v>1500</v>
      </c>
    </row>
    <row r="36" spans="1:8">
      <c r="A36" s="26" t="s">
        <v>26</v>
      </c>
      <c r="B36" s="26"/>
      <c r="C36" s="26"/>
      <c r="D36" s="27">
        <f>-20%*(D35)</f>
        <v>-240</v>
      </c>
      <c r="H36" s="1"/>
    </row>
    <row r="37" spans="1:8">
      <c r="A37" s="26" t="s">
        <v>27</v>
      </c>
      <c r="B37" s="26"/>
      <c r="C37" s="26"/>
      <c r="D37" s="27">
        <f>-(D9-(D9*20%))</f>
        <v>-48</v>
      </c>
    </row>
    <row r="38" spans="1:8">
      <c r="A38" s="26" t="s">
        <v>17</v>
      </c>
      <c r="B38" s="26"/>
      <c r="C38" s="26"/>
      <c r="D38" s="27">
        <f>(D35+D36+D37)*22%</f>
        <v>200.64000000000001</v>
      </c>
    </row>
    <row r="39" spans="1:8">
      <c r="A39" s="28"/>
      <c r="B39" s="28"/>
      <c r="C39" s="29" t="s">
        <v>20</v>
      </c>
      <c r="D39" s="30">
        <f>SUM(D35:D38)</f>
        <v>1112.6400000000001</v>
      </c>
      <c r="F39" s="1" t="s">
        <v>50</v>
      </c>
    </row>
    <row r="40" spans="1:8">
      <c r="D40" s="1"/>
    </row>
    <row r="42" spans="1:8">
      <c r="F42" s="41"/>
    </row>
    <row r="43" spans="1:8">
      <c r="F43" s="41"/>
    </row>
    <row r="44" spans="1:8">
      <c r="F44" s="41"/>
    </row>
    <row r="45" spans="1:8">
      <c r="F45" s="41"/>
    </row>
    <row r="46" spans="1:8">
      <c r="F46" s="41"/>
    </row>
    <row r="47" spans="1:8">
      <c r="F47" s="41"/>
    </row>
    <row r="48" spans="1:8">
      <c r="F48" s="42" t="s">
        <v>5</v>
      </c>
    </row>
    <row r="49" spans="6:6">
      <c r="F49" s="42" t="s">
        <v>47</v>
      </c>
    </row>
    <row r="50" spans="6:6">
      <c r="F50" s="42" t="s">
        <v>48</v>
      </c>
    </row>
    <row r="51" spans="6:6">
      <c r="F51" s="42" t="s">
        <v>6</v>
      </c>
    </row>
    <row r="52" spans="6:6">
      <c r="F52" s="42" t="s">
        <v>32</v>
      </c>
    </row>
    <row r="53" spans="6:6">
      <c r="F53" s="42" t="s">
        <v>33</v>
      </c>
    </row>
    <row r="54" spans="6:6">
      <c r="F54" s="42" t="s">
        <v>35</v>
      </c>
    </row>
    <row r="55" spans="6:6">
      <c r="F55" s="42" t="s">
        <v>36</v>
      </c>
    </row>
    <row r="56" spans="6:6">
      <c r="F56" s="42" t="s">
        <v>49</v>
      </c>
    </row>
    <row r="57" spans="6:6">
      <c r="F57" s="42" t="s">
        <v>38</v>
      </c>
    </row>
    <row r="58" spans="6:6">
      <c r="F58" s="42" t="s">
        <v>40</v>
      </c>
    </row>
    <row r="59" spans="6:6">
      <c r="F59" s="42" t="s">
        <v>41</v>
      </c>
    </row>
    <row r="60" spans="6:6">
      <c r="F60" s="42" t="s">
        <v>42</v>
      </c>
    </row>
    <row r="61" spans="6:6">
      <c r="F61" s="42" t="s">
        <v>43</v>
      </c>
    </row>
    <row r="62" spans="6:6">
      <c r="F62" s="41"/>
    </row>
    <row r="63" spans="6:6">
      <c r="F63" s="41"/>
    </row>
    <row r="64" spans="6:6">
      <c r="F64" s="41"/>
    </row>
    <row r="65" spans="6:6">
      <c r="F65" s="41"/>
    </row>
    <row r="66" spans="6:6">
      <c r="F66" s="41"/>
    </row>
    <row r="67" spans="6:6">
      <c r="F67" s="41"/>
    </row>
    <row r="68" spans="6:6">
      <c r="F68" s="41"/>
    </row>
    <row r="69" spans="6:6">
      <c r="F69" s="41"/>
    </row>
    <row r="70" spans="6:6">
      <c r="F70" s="41"/>
    </row>
  </sheetData>
  <dataValidations count="1">
    <dataValidation type="list" operator="equal" allowBlank="1" showInputMessage="1" sqref="C3">
      <formula1>$F$48:$F$61</formula1>
      <formula2>0</formula2>
    </dataValidation>
  </dataValidations>
  <pageMargins left="0" right="0" top="0" bottom="0" header="0" footer="0"/>
  <pageSetup paperSize="9" pageOrder="overThenDown" orientation="portrait" useFirstPageNumber="1" horizontalDpi="300" verticalDpi="300"/>
  <headerFooter differentFirst="1">
    <oddHeader>&amp;C&amp;"Arial,Normale"&amp;10&amp;Kffffff&amp;A</oddHeader>
    <oddFooter>&amp;C&amp;"Arial,Normale"&amp;10&amp;KffffffPagina 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653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Luigi Antonio Ciccarelli</dc:creator>
  <dc:description/>
  <cp:lastModifiedBy>ROBERTO</cp:lastModifiedBy>
  <cp:revision>44</cp:revision>
  <dcterms:created xsi:type="dcterms:W3CDTF">2024-07-20T12:06:42Z</dcterms:created>
  <dcterms:modified xsi:type="dcterms:W3CDTF">2025-02-26T09:24:01Z</dcterms:modified>
  <dc:language>it-IT</dc:language>
</cp:coreProperties>
</file>